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<sst xmlns="http://schemas.openxmlformats.org/spreadsheetml/2006/main" count="34" uniqueCount="34">
  <si>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</si>
  <si>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</si>
  <si>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</si>
  <si>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</si>
  <si>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</si>
  <si>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</si>
  <si>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</si>
  <si>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</si>
  <si>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</si>
  <si>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</si>
  <si>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</si>
  <si>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</si>
  <si>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</si>
  <si>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</si>
  <si>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</si>
  <si>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</si>
  <si>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</si>
  <si>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</si>
  <si>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</si>
  <si>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</si>
  <si>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</si>
  <si>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</si>
  <si>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</si>
  <si>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</si>
  <si>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</si>
  <si>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</si>
  <si>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</si>
  <si>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</si>
  <si>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9335,00 - ремонт трубопровода канализации (подвал).</t>
  </si>
  <si>
    <t xml:space="preserve">407,00 - установка вентиля (поливочный кран ).                                                                                           45550,00 - ремонт кровли (МОП кв. 55).                              </t>
  </si>
  <si>
    <t>930,20 - дезинсекция на чердаке.</t>
  </si>
  <si>
    <t>1688,00 - замена крана шарового и трубы мет. (узел ввода).</t>
  </si>
  <si>
    <t>9659,00 - замена крана шарового д-80мм.</t>
  </si>
  <si>
    <t>7097,00 - изготовление и установка двери выхода на кровлю.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</si>
</sst>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2" sqref="H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2108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д.24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3052.3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2634.689999999944</v>
      </c>
    </row>
    <row r="11" spans="1:5" ht="17.25" customHeight="1">
      <c r="A11" s="3">
        <v>1</v>
      </c>
      <c r="B11" s="9" t="s">
        <v>4</v>
      </c>
      <c r="C11" s="5">
        <f>VLOOKUP(A1,'[1]2021'!$A$1:$AH$101,5,0)</f>
        <v>6377.650000000001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8583.06</v>
      </c>
      <c r="D12" s="5">
        <f>VLOOKUP(A1,'[1]2021'!$A$1:$AH$101,19,0)</f>
        <v>0</v>
      </c>
      <c r="E12" s="7"/>
    </row>
    <row r="13" spans="1:5" ht="31.5">
      <c r="A13" s="3">
        <v>3</v>
      </c>
      <c r="B13" s="9" t="s">
        <v>6</v>
      </c>
      <c r="C13" s="5">
        <f>VLOOKUP(A1,'[1]2021'!$A$1:$AH$101,7,0)</f>
        <v>7876.8</v>
      </c>
      <c r="D13" s="5">
        <f>VLOOKUP(A1,'[1]2021'!$A$1:$AH$101,20,0)</f>
        <v>9335</v>
      </c>
      <c r="E13" s="7" t="s">
        <v>28</v>
      </c>
    </row>
    <row r="14" spans="1:5" ht="15.75">
      <c r="A14" s="3">
        <v>4</v>
      </c>
      <c r="B14" s="9" t="s">
        <v>7</v>
      </c>
      <c r="C14" s="5">
        <f>VLOOKUP(A1,'[1]2021'!$A$1:$AH$101,8,0)</f>
        <v>8544.26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8088.81</v>
      </c>
      <c r="D15" s="5">
        <f>VLOOKUP(A1,'[1]2021'!$A$1:$AH$101,22,0)</f>
        <v>0</v>
      </c>
      <c r="E15" s="7"/>
    </row>
    <row r="16" spans="1:5" ht="47.25">
      <c r="A16" s="3">
        <v>6</v>
      </c>
      <c r="B16" s="9" t="s">
        <v>9</v>
      </c>
      <c r="C16" s="5">
        <f>VLOOKUP(A1,'[1]2021'!$A$1:$AH$101,10,0)</f>
        <v>8812.15</v>
      </c>
      <c r="D16" s="5">
        <f>VLOOKUP(A1,'[1]2021'!$A$1:$AH$101,23,0)</f>
        <v>45957</v>
      </c>
      <c r="E16" s="7" t="s">
        <v>29</v>
      </c>
    </row>
    <row r="17" spans="1:5" ht="15.75">
      <c r="A17" s="3">
        <v>7</v>
      </c>
      <c r="B17" s="9" t="s">
        <v>10</v>
      </c>
      <c r="C17" s="5">
        <f>VLOOKUP(A1,'[1]2021'!$A$1:$AH$101,11,0)</f>
        <v>7659.6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9445.91</v>
      </c>
      <c r="D18" s="5">
        <f>VLOOKUP(A1,'[1]2021'!$A$1:$AH$102,25,0)</f>
        <v>930.2</v>
      </c>
      <c r="E18" s="7" t="s">
        <v>30</v>
      </c>
    </row>
    <row r="19" spans="1:5" ht="31.5">
      <c r="A19" s="3">
        <v>9</v>
      </c>
      <c r="B19" s="9" t="s">
        <v>12</v>
      </c>
      <c r="C19" s="5">
        <f>VLOOKUP(A1,'[1]2021'!$A$1:$AH$101,13,0)</f>
        <v>8796.64</v>
      </c>
      <c r="D19" s="5">
        <f>VLOOKUP(A1,'[1]2021'!$A$1:$AH$101,26,0)</f>
        <v>1688</v>
      </c>
      <c r="E19" s="7" t="s">
        <v>31</v>
      </c>
    </row>
    <row r="20" spans="1:5" ht="15.75">
      <c r="A20" s="3">
        <v>10</v>
      </c>
      <c r="B20" s="9" t="s">
        <v>13</v>
      </c>
      <c r="C20" s="5">
        <f>VLOOKUP(A1,'[1]2021'!$A$1:$AH$101,14,0)</f>
        <v>11364.73</v>
      </c>
      <c r="D20" s="5">
        <f>VLOOKUP(A1,'[1]2021'!$A$1:$AH$101,27,0)</f>
        <v>9659</v>
      </c>
      <c r="E20" s="7" t="s">
        <v>32</v>
      </c>
    </row>
    <row r="21" spans="1:5" ht="30.75" customHeight="1">
      <c r="A21" s="3">
        <v>11</v>
      </c>
      <c r="B21" s="9" t="s">
        <v>14</v>
      </c>
      <c r="C21" s="5">
        <f>VLOOKUP(A1,'[1]2021'!$A$1:$AH$101,15,0)</f>
        <v>8313.4</v>
      </c>
      <c r="D21" s="5">
        <f>VLOOKUP(A1,'[1]2021'!$A$1:$AH$101,28,0)</f>
        <v>7097</v>
      </c>
      <c r="E21" s="7" t="s">
        <v>33</v>
      </c>
    </row>
    <row r="22" spans="1:5" ht="15.75">
      <c r="A22" s="3">
        <v>12</v>
      </c>
      <c r="B22" s="9" t="s">
        <v>15</v>
      </c>
      <c r="C22" s="5">
        <f>VLOOKUP(A1,'[1]2021'!$A$1:$AH$101,16,0)</f>
        <v>8633.3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102496.30999999998</v>
      </c>
      <c r="D23" s="6">
        <f>SUM(D11:D22)</f>
        <v>74666.2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30464.79999999993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2022-02-09T07:54:39Z</dcterms:modified>
  <cp:category/>
  <cp:version/>
  <cp:contentType/>
  <cp:contentStatus/>
</cp:coreProperties>
</file>